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Zakázky 2022\22006 Nem_Třinec_gynekologie\08_Expedice dokumentace\22006-DPS kompet etapizace\E - Dokladová část\22006-DPS-E-02 VV\"/>
    </mc:Choice>
  </mc:AlternateContent>
  <xr:revisionPtr revIDLastSave="0" documentId="13_ncr:1_{C98785F6-21E7-4FC4-9EAC-C31944C731F7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Stavba!#REF!</definedName>
    <definedName name="CenaCelkem">Stavba!$G$29</definedName>
    <definedName name="CenaCelkemBezDPH">Stavba!$G$28</definedName>
    <definedName name="CenaCelkemVypocet" localSheetId="1">Stavba!#REF!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Stavba!#REF!</definedName>
    <definedName name="_xlnm.Print_Area" localSheetId="3">'01 01 Pol'!$A$1:$X$27</definedName>
    <definedName name="_xlnm.Print_Area" localSheetId="1">Stavba!$A$1:$J$36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Stavba!#REF!</definedName>
    <definedName name="ZakladDPHZakl">Stavba!$G$25</definedName>
    <definedName name="ZakladDPHZaklVypocet" localSheetId="1">Stavba!#REF!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 l="1"/>
  <c r="G9" i="12"/>
  <c r="M9" i="12" s="1"/>
  <c r="I9" i="12"/>
  <c r="I8" i="12" s="1"/>
  <c r="K9" i="12"/>
  <c r="K8" i="12" s="1"/>
  <c r="O9" i="12"/>
  <c r="Q9" i="12"/>
  <c r="V9" i="12"/>
  <c r="G10" i="12"/>
  <c r="G8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O8" i="12" s="1"/>
  <c r="Q13" i="12"/>
  <c r="V13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Q8" i="12" s="1"/>
  <c r="V16" i="12"/>
  <c r="G17" i="12"/>
  <c r="M17" i="12" s="1"/>
  <c r="I17" i="12"/>
  <c r="K17" i="12"/>
  <c r="O17" i="12"/>
  <c r="Q17" i="12"/>
  <c r="V17" i="12"/>
  <c r="V8" i="12" s="1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I22" i="12"/>
  <c r="K22" i="12"/>
  <c r="M22" i="12"/>
  <c r="O22" i="12"/>
  <c r="Q22" i="12"/>
  <c r="V22" i="12"/>
  <c r="G23" i="12"/>
  <c r="I23" i="12"/>
  <c r="K23" i="12"/>
  <c r="M23" i="12"/>
  <c r="O23" i="12"/>
  <c r="Q23" i="12"/>
  <c r="V23" i="12"/>
  <c r="G24" i="12"/>
  <c r="I24" i="12"/>
  <c r="K24" i="12"/>
  <c r="M24" i="12"/>
  <c r="O24" i="12"/>
  <c r="Q24" i="12"/>
  <c r="V24" i="12"/>
  <c r="G25" i="12"/>
  <c r="M25" i="12" s="1"/>
  <c r="I25" i="12"/>
  <c r="K25" i="12"/>
  <c r="O25" i="12"/>
  <c r="Q25" i="12"/>
  <c r="V25" i="12"/>
  <c r="J28" i="1"/>
  <c r="J26" i="1"/>
  <c r="J23" i="1"/>
  <c r="J24" i="1"/>
  <c r="J25" i="1"/>
  <c r="J27" i="1"/>
  <c r="E24" i="1"/>
  <c r="E26" i="1"/>
  <c r="I21" i="1" l="1"/>
  <c r="G28" i="1" s="1"/>
  <c r="M10" i="12"/>
  <c r="M8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Prochazka, Marek</author>
  </authors>
  <commentList>
    <comment ref="S6" authorId="0" shapeId="0" xr:uid="{0B7E1C8F-1D81-459E-9583-C36061CD24D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26F048A-4BEA-418B-B084-71A915B3989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<sst xmlns="http://schemas.openxmlformats.org/spreadsheetml/2006/main" count="213" uniqueCount="122">
  <si>
    <t>%</t>
  </si>
  <si>
    <t>Za zhotovitele</t>
  </si>
  <si>
    <t>Za objednatele</t>
  </si>
  <si>
    <t>Položkový rozpočet stavby</t>
  </si>
  <si>
    <t>Zaokrouhlení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</si>
  <si>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</si>
  <si>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</si>
  <si>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</si>
  <si>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</si>
  <si>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</si>
  <si>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</si>
  <si>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</si>
  <si>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</si>
  <si>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</si>
  <si>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</si>
  <si>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</si>
  <si>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</si>
  <si>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</si>
  <si>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</si>
  <si>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</si>
  <si>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</si>
  <si>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</si>
  <si>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</si>
  <si>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</si>
  <si>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</si>
  <si>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</si>
  <si>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</si>
  <si>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</si>
  <si>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</si>
  <si>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</si>
  <si>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</si>
  <si>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</si>
  <si>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</si>
  <si>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</si>
  <si>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</si>
  <si>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</si>
  <si>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</si>
  <si>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Dräger Medical s.r.o.</t>
  </si>
  <si>
    <t>Procházka Marek, Ing.</t>
  </si>
  <si>
    <t>220133</t>
  </si>
  <si>
    <t>Třinec-Nemocnice</t>
  </si>
  <si>
    <t>01</t>
  </si>
  <si>
    <t>Rodinný pokoj</t>
  </si>
  <si>
    <t>Medicinální plyny</t>
  </si>
  <si>
    <t>CZK</t>
  </si>
  <si>
    <t>804</t>
  </si>
  <si>
    <t>Rozvody medicinálních plynů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</si>
  <si>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</si>
  <si>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</si>
  <si>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</si>
  <si>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</si>
  <si>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</si>
  <si>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</si>
  <si>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</si>
  <si>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</si>
  <si>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</si>
  <si>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</si>
  <si>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</si>
  <si>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</si>
  <si>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</si>
  <si>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</si>
  <si>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</si>
  <si>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</si>
  <si>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</si>
  <si>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</si>
  <si>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</si>
  <si>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</si>
  <si>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</si>
  <si>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</si>
  <si>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</si>
  <si>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</si>
  <si>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</si>
  <si>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</si>
  <si>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</si>
  <si>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</si>
  <si>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</si>
  <si>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 xml:space="preserve">1539     </t>
  </si>
  <si>
    <t>D+M Trubka Cu průměr   8x1</t>
  </si>
  <si>
    <t>m</t>
  </si>
  <si>
    <t>Vlastní</t>
  </si>
  <si>
    <t>Indiv</t>
  </si>
  <si>
    <t>Práce</t>
  </si>
  <si>
    <t>POL1_</t>
  </si>
  <si>
    <t xml:space="preserve">T0008    </t>
  </si>
  <si>
    <t>D+M Tvarovky Cu pr. 8</t>
  </si>
  <si>
    <t xml:space="preserve">ks    </t>
  </si>
  <si>
    <t>1322T</t>
  </si>
  <si>
    <t>Stříbro pr. 2 Ag45 obalené EN17672</t>
  </si>
  <si>
    <t>UL-Ag45Sn</t>
  </si>
  <si>
    <t>POP</t>
  </si>
  <si>
    <t xml:space="preserve">606 9.T  </t>
  </si>
  <si>
    <t>D+M Objímka 1/8", (pr.8-12)</t>
  </si>
  <si>
    <t xml:space="preserve">990001   </t>
  </si>
  <si>
    <t>D+M ochranný plyn pro pájení Cu trubek</t>
  </si>
  <si>
    <t xml:space="preserve">m     </t>
  </si>
  <si>
    <t xml:space="preserve">PPD02    </t>
  </si>
  <si>
    <t>Propláchnutí rozvodu dusíkem (na bm potrubí)</t>
  </si>
  <si>
    <t xml:space="preserve">PZR02    </t>
  </si>
  <si>
    <t>Značení potrubních rozvodů (na bm potrubí)</t>
  </si>
  <si>
    <t xml:space="preserve">PNR02    </t>
  </si>
  <si>
    <t>Napojení na stávající rozvody</t>
  </si>
  <si>
    <t>kpl</t>
  </si>
  <si>
    <t xml:space="preserve">PNR03    </t>
  </si>
  <si>
    <t>Zaslepení rozvodů</t>
  </si>
  <si>
    <t xml:space="preserve">PDP01    </t>
  </si>
  <si>
    <t>Demontážní práce-terminální jednotka</t>
  </si>
  <si>
    <t>804-001</t>
  </si>
  <si>
    <t>D+M lůžková rampa- specifikace viz příloha technické zprávy</t>
  </si>
  <si>
    <t xml:space="preserve">PTZ01    </t>
  </si>
  <si>
    <t>Tlaková zkouška závěrečná</t>
  </si>
  <si>
    <t xml:space="preserve">PVM01    </t>
  </si>
  <si>
    <t>Vedení montážních prací</t>
  </si>
  <si>
    <t xml:space="preserve">PSO01    </t>
  </si>
  <si>
    <t>Předání, proškolení obsluhy</t>
  </si>
  <si>
    <t xml:space="preserve">PVR01    </t>
  </si>
  <si>
    <t>Výchozí revize</t>
  </si>
  <si>
    <t xml:space="preserve">DOP      </t>
  </si>
  <si>
    <t>Dopravné</t>
  </si>
  <si>
    <t>END</t>
  </si>
  <si>
    <t>kg</t>
  </si>
  <si>
    <t>Výkaz výměr</t>
  </si>
  <si>
    <t>RODINNÝ POKOJ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</si>
</sst>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9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7" fillId="0" borderId="1" xfId="0" applyFont="1" applyBorder="1"/>
    <xf numFmtId="0" fontId="7" fillId="0" borderId="0" xfId="0" applyFont="1"/>
    <xf numFmtId="0" fontId="7" fillId="0" borderId="0" xfId="0" applyFont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7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7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7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7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7" fillId="0" borderId="0" xfId="0" applyFont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wrapText="1"/>
    </xf>
    <xf numFmtId="1" fontId="7" fillId="0" borderId="12" xfId="0" applyNumberFormat="1" applyFont="1" applyBorder="1" applyAlignment="1">
      <alignment horizontal="right" vertical="center" wrapText="1"/>
    </xf>
    <xf numFmtId="1" fontId="7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7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7" fillId="0" borderId="6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8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7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7" fillId="3" borderId="6" xfId="0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7" fillId="3" borderId="13" xfId="0" applyNumberFormat="1" applyFont="1" applyFill="1" applyBorder="1" applyAlignment="1">
      <alignment horizontal="left" vertical="center"/>
    </xf>
    <xf numFmtId="49" fontId="0" fillId="0" borderId="0" xfId="0" applyNumberFormat="1"/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3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3" fillId="0" borderId="0" xfId="0" applyFont="1" applyBorder="1" applyAlignment="1">
      <alignment vertical="top"/>
    </xf>
    <xf numFmtId="49" fontId="13" fillId="0" borderId="0" xfId="0" applyNumberFormat="1" applyFont="1" applyBorder="1" applyAlignment="1">
      <alignment vertical="top"/>
    </xf>
    <xf numFmtId="4" fontId="13" fillId="0" borderId="0" xfId="0" applyNumberFormat="1" applyFont="1" applyBorder="1" applyAlignment="1">
      <alignment vertical="top" shrinkToFit="1"/>
    </xf>
    <xf numFmtId="4" fontId="7" fillId="3" borderId="0" xfId="0" applyNumberFormat="1" applyFont="1" applyFill="1" applyBorder="1" applyAlignment="1">
      <alignment vertical="top" shrinkToFit="1"/>
    </xf>
    <xf numFmtId="0" fontId="7" fillId="3" borderId="26" xfId="0" applyFont="1" applyFill="1" applyBorder="1" applyAlignment="1">
      <alignment vertical="top"/>
    </xf>
    <xf numFmtId="49" fontId="7" fillId="3" borderId="18" xfId="0" applyNumberFormat="1" applyFont="1" applyFill="1" applyBorder="1" applyAlignment="1">
      <alignment vertical="top"/>
    </xf>
    <xf numFmtId="0" fontId="7" fillId="3" borderId="18" xfId="0" applyFont="1" applyFill="1" applyBorder="1" applyAlignment="1">
      <alignment horizontal="center" vertical="top" shrinkToFit="1"/>
    </xf>
    <xf numFmtId="164" fontId="7" fillId="3" borderId="18" xfId="0" applyNumberFormat="1" applyFont="1" applyFill="1" applyBorder="1" applyAlignment="1">
      <alignment vertical="top" shrinkToFit="1"/>
    </xf>
    <xf numFmtId="4" fontId="7" fillId="3" borderId="18" xfId="0" applyNumberFormat="1" applyFont="1" applyFill="1" applyBorder="1" applyAlignment="1">
      <alignment vertical="top" shrinkToFit="1"/>
    </xf>
    <xf numFmtId="4" fontId="7" fillId="3" borderId="27" xfId="0" applyNumberFormat="1" applyFont="1" applyFill="1" applyBorder="1" applyAlignment="1">
      <alignment vertical="top" shrinkToFit="1"/>
    </xf>
    <xf numFmtId="0" fontId="13" fillId="0" borderId="28" xfId="0" applyFont="1" applyBorder="1" applyAlignment="1">
      <alignment vertical="top"/>
    </xf>
    <xf numFmtId="49" fontId="13" fillId="0" borderId="29" xfId="0" applyNumberFormat="1" applyFont="1" applyBorder="1" applyAlignment="1">
      <alignment vertical="top"/>
    </xf>
    <xf numFmtId="4" fontId="13" fillId="0" borderId="29" xfId="0" applyNumberFormat="1" applyFont="1" applyBorder="1" applyAlignment="1">
      <alignment vertical="top" shrinkToFit="1"/>
    </xf>
    <xf numFmtId="4" fontId="13" fillId="0" borderId="30" xfId="0" applyNumberFormat="1" applyFont="1" applyBorder="1" applyAlignment="1">
      <alignment vertical="top" shrinkToFit="1"/>
    </xf>
    <xf numFmtId="0" fontId="13" fillId="0" borderId="31" xfId="0" applyFont="1" applyBorder="1" applyAlignment="1">
      <alignment vertical="top"/>
    </xf>
    <xf numFmtId="49" fontId="13" fillId="0" borderId="32" xfId="0" applyNumberFormat="1" applyFont="1" applyBorder="1" applyAlignment="1">
      <alignment vertical="top"/>
    </xf>
    <xf numFmtId="4" fontId="13" fillId="0" borderId="32" xfId="0" applyNumberFormat="1" applyFont="1" applyBorder="1" applyAlignment="1">
      <alignment vertical="top" shrinkToFit="1"/>
    </xf>
    <xf numFmtId="4" fontId="13" fillId="0" borderId="33" xfId="0" applyNumberFormat="1" applyFont="1" applyBorder="1" applyAlignment="1">
      <alignment vertical="top" shrinkToFit="1"/>
    </xf>
    <xf numFmtId="49" fontId="7" fillId="3" borderId="18" xfId="0" applyNumberFormat="1" applyFont="1" applyFill="1" applyBorder="1" applyAlignment="1">
      <alignment horizontal="left" vertical="top" wrapText="1"/>
    </xf>
    <xf numFmtId="49" fontId="13" fillId="0" borderId="32" xfId="0" applyNumberFormat="1" applyFont="1" applyBorder="1" applyAlignment="1">
      <alignment horizontal="left" vertical="top" wrapText="1"/>
    </xf>
    <xf numFmtId="49" fontId="13" fillId="0" borderId="2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3" fillId="0" borderId="32" xfId="0" applyFont="1" applyBorder="1" applyAlignment="1">
      <alignment horizontal="left" vertical="top" shrinkToFit="1"/>
    </xf>
    <xf numFmtId="0" fontId="13" fillId="0" borderId="29" xfId="0" applyFont="1" applyBorder="1" applyAlignment="1">
      <alignment horizontal="left" vertical="top" shrinkToFit="1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 wrapText="1"/>
    </xf>
    <xf numFmtId="4" fontId="9" fillId="0" borderId="15" xfId="0" applyNumberFormat="1" applyFont="1" applyBorder="1" applyAlignment="1">
      <alignment horizontal="right" vertical="center"/>
    </xf>
    <xf numFmtId="4" fontId="9" fillId="0" borderId="12" xfId="0" applyNumberFormat="1" applyFont="1" applyBorder="1" applyAlignment="1">
      <alignment horizontal="right" vertical="center"/>
    </xf>
    <xf numFmtId="4" fontId="9" fillId="0" borderId="15" xfId="0" applyNumberFormat="1" applyFont="1" applyBorder="1" applyAlignment="1">
      <alignment vertical="center"/>
    </xf>
    <xf numFmtId="4" fontId="9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9" fillId="0" borderId="15" xfId="0" applyNumberFormat="1" applyFont="1" applyBorder="1" applyAlignment="1">
      <alignment horizontal="right" vertical="center" indent="1"/>
    </xf>
    <xf numFmtId="4" fontId="9" fillId="0" borderId="16" xfId="0" applyNumberFormat="1" applyFont="1" applyBorder="1" applyAlignment="1">
      <alignment horizontal="right" vertical="center" indent="1"/>
    </xf>
    <xf numFmtId="4" fontId="10" fillId="3" borderId="7" xfId="0" applyNumberFormat="1" applyFont="1" applyFill="1" applyBorder="1" applyAlignment="1">
      <alignment horizontal="right" vertical="center"/>
    </xf>
    <xf numFmtId="2" fontId="10" fillId="3" borderId="7" xfId="0" applyNumberFormat="1" applyFont="1" applyFill="1" applyBorder="1" applyAlignment="1">
      <alignment horizontal="right" vertical="center"/>
    </xf>
    <xf numFmtId="0" fontId="7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3" borderId="6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7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4" fontId="9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7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7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9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4" fillId="0" borderId="18" xfId="0" applyNumberFormat="1" applyFont="1" applyBorder="1" applyAlignment="1">
      <alignment horizontal="left" vertical="top" wrapText="1"/>
    </xf>
    <xf numFmtId="0" fontId="14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ubplk300v\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34</v>
      </c>
    </row>
    <row r="2" spans="1:7" ht="57.75" customHeight="1" x14ac:dyDescent="0.2">
      <c r="A2" s="132" t="s">
        <v>35</v>
      </c>
      <c r="B2" s="132"/>
      <c r="C2" s="132"/>
      <c r="D2" s="132"/>
      <c r="E2" s="132"/>
      <c r="F2" s="132"/>
      <c r="G2" s="13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  <headerFooter>
    <oddHeader>&amp;L&amp;"Calibri"&amp;10&amp;KF6A800Internal&amp;1#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39"/>
  <sheetViews>
    <sheetView showGridLines="0" tabSelected="1" topLeftCell="B1" zoomScaleNormal="100" zoomScaleSheetLayoutView="75" workbookViewId="0">
      <selection activeCell="I19" sqref="I19:J1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33</v>
      </c>
      <c r="B1" s="160" t="s">
        <v>3</v>
      </c>
      <c r="C1" s="161"/>
      <c r="D1" s="161"/>
      <c r="E1" s="161"/>
      <c r="F1" s="161"/>
      <c r="G1" s="161"/>
      <c r="H1" s="161"/>
      <c r="I1" s="161"/>
      <c r="J1" s="162"/>
    </row>
    <row r="2" spans="1:15" ht="36" customHeight="1" x14ac:dyDescent="0.2">
      <c r="A2" s="2"/>
      <c r="B2" s="76" t="s">
        <v>19</v>
      </c>
      <c r="C2" s="77"/>
      <c r="D2" s="78" t="s">
        <v>39</v>
      </c>
      <c r="E2" s="166" t="s">
        <v>40</v>
      </c>
      <c r="F2" s="167"/>
      <c r="G2" s="167"/>
      <c r="H2" s="167"/>
      <c r="I2" s="167"/>
      <c r="J2" s="168"/>
      <c r="O2" s="1"/>
    </row>
    <row r="3" spans="1:15" ht="27" hidden="1" customHeight="1" x14ac:dyDescent="0.2">
      <c r="A3" s="2"/>
      <c r="B3" s="79"/>
      <c r="C3" s="77"/>
      <c r="D3" s="80"/>
      <c r="E3" s="169"/>
      <c r="F3" s="170"/>
      <c r="G3" s="170"/>
      <c r="H3" s="170"/>
      <c r="I3" s="170"/>
      <c r="J3" s="171"/>
    </row>
    <row r="4" spans="1:15" ht="23.25" customHeight="1" x14ac:dyDescent="0.2">
      <c r="A4" s="2"/>
      <c r="B4" s="81"/>
      <c r="C4" s="82"/>
      <c r="D4" s="83"/>
      <c r="E4" s="150" t="s">
        <v>121</v>
      </c>
      <c r="F4" s="150"/>
      <c r="G4" s="150"/>
      <c r="H4" s="150"/>
      <c r="I4" s="150"/>
      <c r="J4" s="151"/>
    </row>
    <row r="5" spans="1:15" ht="24" customHeight="1" x14ac:dyDescent="0.2">
      <c r="A5" s="2"/>
      <c r="B5" s="31" t="s">
        <v>18</v>
      </c>
      <c r="D5" s="154"/>
      <c r="E5" s="155"/>
      <c r="F5" s="155"/>
      <c r="G5" s="155"/>
      <c r="H5" s="18" t="s">
        <v>36</v>
      </c>
      <c r="I5" s="22"/>
      <c r="J5" s="8"/>
    </row>
    <row r="6" spans="1:15" ht="15.75" customHeight="1" x14ac:dyDescent="0.2">
      <c r="A6" s="2"/>
      <c r="B6" s="28"/>
      <c r="C6" s="55"/>
      <c r="D6" s="156"/>
      <c r="E6" s="157"/>
      <c r="F6" s="157"/>
      <c r="G6" s="157"/>
      <c r="H6" s="18" t="s">
        <v>31</v>
      </c>
      <c r="I6" s="22"/>
      <c r="J6" s="8"/>
    </row>
    <row r="7" spans="1:15" ht="15.75" customHeight="1" x14ac:dyDescent="0.2">
      <c r="A7" s="2"/>
      <c r="B7" s="29"/>
      <c r="C7" s="56"/>
      <c r="D7" s="53"/>
      <c r="E7" s="158"/>
      <c r="F7" s="159"/>
      <c r="G7" s="159"/>
      <c r="H7" s="24"/>
      <c r="I7" s="23"/>
      <c r="J7" s="34"/>
    </row>
    <row r="8" spans="1:15" ht="24" hidden="1" customHeight="1" x14ac:dyDescent="0.2">
      <c r="A8" s="2"/>
      <c r="B8" s="31" t="s">
        <v>16</v>
      </c>
      <c r="D8" s="51"/>
      <c r="H8" s="18" t="s">
        <v>36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31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15</v>
      </c>
      <c r="D11" s="173"/>
      <c r="E11" s="173"/>
      <c r="F11" s="173"/>
      <c r="G11" s="173"/>
      <c r="H11" s="18" t="s">
        <v>36</v>
      </c>
      <c r="I11" s="22"/>
      <c r="J11" s="8"/>
    </row>
    <row r="12" spans="1:15" ht="15.75" customHeight="1" x14ac:dyDescent="0.2">
      <c r="A12" s="2"/>
      <c r="B12" s="28"/>
      <c r="C12" s="55"/>
      <c r="D12" s="149"/>
      <c r="E12" s="149"/>
      <c r="F12" s="149"/>
      <c r="G12" s="149"/>
      <c r="H12" s="18" t="s">
        <v>31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152"/>
      <c r="F13" s="153"/>
      <c r="G13" s="153"/>
      <c r="H13" s="19"/>
      <c r="I13" s="23"/>
      <c r="J13" s="34"/>
    </row>
    <row r="14" spans="1:15" ht="24" customHeight="1" x14ac:dyDescent="0.2">
      <c r="A14" s="2"/>
      <c r="B14" s="43" t="s">
        <v>17</v>
      </c>
      <c r="C14" s="58"/>
      <c r="D14" s="59" t="s">
        <v>37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29</v>
      </c>
      <c r="C15" s="61"/>
      <c r="D15" s="54"/>
      <c r="E15" s="172"/>
      <c r="F15" s="172"/>
      <c r="G15" s="174"/>
      <c r="H15" s="174"/>
      <c r="I15" s="174" t="s">
        <v>26</v>
      </c>
      <c r="J15" s="175"/>
    </row>
    <row r="16" spans="1:15" ht="23.25" customHeight="1" x14ac:dyDescent="0.2">
      <c r="A16" s="95" t="s">
        <v>21</v>
      </c>
      <c r="B16" s="38" t="s">
        <v>21</v>
      </c>
      <c r="C16" s="62"/>
      <c r="D16" s="63"/>
      <c r="E16" s="138"/>
      <c r="F16" s="139"/>
      <c r="G16" s="138"/>
      <c r="H16" s="139"/>
      <c r="I16" s="138">
        <v>0</v>
      </c>
      <c r="J16" s="140"/>
    </row>
    <row r="17" spans="1:10" ht="23.25" customHeight="1" x14ac:dyDescent="0.2">
      <c r="A17" s="95" t="s">
        <v>22</v>
      </c>
      <c r="B17" s="38" t="s">
        <v>22</v>
      </c>
      <c r="C17" s="62"/>
      <c r="D17" s="63"/>
      <c r="E17" s="138"/>
      <c r="F17" s="139"/>
      <c r="G17" s="138"/>
      <c r="H17" s="139"/>
      <c r="I17" s="138">
        <v>0</v>
      </c>
      <c r="J17" s="140"/>
    </row>
    <row r="18" spans="1:10" ht="23.25" customHeight="1" x14ac:dyDescent="0.2">
      <c r="A18" s="95" t="s">
        <v>23</v>
      </c>
      <c r="B18" s="38" t="s">
        <v>23</v>
      </c>
      <c r="C18" s="62"/>
      <c r="D18" s="63"/>
      <c r="E18" s="138"/>
      <c r="F18" s="139"/>
      <c r="G18" s="138"/>
      <c r="H18" s="139"/>
      <c r="I18" s="138">
        <f>'01 01 Pol'!G8</f>
        <v>0</v>
      </c>
      <c r="J18" s="140"/>
    </row>
    <row r="19" spans="1:10" ht="23.25" customHeight="1" x14ac:dyDescent="0.2">
      <c r="A19" s="95" t="s">
        <v>47</v>
      </c>
      <c r="B19" s="38" t="s">
        <v>24</v>
      </c>
      <c r="C19" s="62"/>
      <c r="D19" s="63"/>
      <c r="E19" s="138"/>
      <c r="F19" s="139"/>
      <c r="G19" s="138"/>
      <c r="H19" s="139"/>
      <c r="I19" s="138">
        <v>0</v>
      </c>
      <c r="J19" s="140"/>
    </row>
    <row r="20" spans="1:10" ht="23.25" customHeight="1" x14ac:dyDescent="0.2">
      <c r="A20" s="95" t="s">
        <v>48</v>
      </c>
      <c r="B20" s="38" t="s">
        <v>25</v>
      </c>
      <c r="C20" s="62"/>
      <c r="D20" s="63"/>
      <c r="E20" s="138"/>
      <c r="F20" s="139"/>
      <c r="G20" s="138"/>
      <c r="H20" s="139"/>
      <c r="I20" s="138">
        <v>0</v>
      </c>
      <c r="J20" s="140"/>
    </row>
    <row r="21" spans="1:10" ht="23.25" customHeight="1" x14ac:dyDescent="0.2">
      <c r="A21" s="2"/>
      <c r="B21" s="48" t="s">
        <v>26</v>
      </c>
      <c r="C21" s="64"/>
      <c r="D21" s="65"/>
      <c r="E21" s="141"/>
      <c r="F21" s="176"/>
      <c r="G21" s="141"/>
      <c r="H21" s="176"/>
      <c r="I21" s="141">
        <f>SUM(I16:J20)</f>
        <v>0</v>
      </c>
      <c r="J21" s="142"/>
    </row>
    <row r="22" spans="1:10" ht="33" customHeight="1" x14ac:dyDescent="0.2">
      <c r="A22" s="2"/>
      <c r="B22" s="42" t="s">
        <v>30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11</v>
      </c>
      <c r="C23" s="62"/>
      <c r="D23" s="63"/>
      <c r="E23" s="67">
        <v>15</v>
      </c>
      <c r="F23" s="39" t="s">
        <v>0</v>
      </c>
      <c r="G23" s="136">
        <v>0</v>
      </c>
      <c r="H23" s="137"/>
      <c r="I23" s="137"/>
      <c r="J23" s="40" t="str">
        <f t="shared" ref="J23:J28" si="0">Mena</f>
        <v>CZK</v>
      </c>
    </row>
    <row r="24" spans="1:10" ht="18.75" hidden="1" customHeight="1" x14ac:dyDescent="0.2">
      <c r="A24" s="2"/>
      <c r="B24" s="38" t="s">
        <v>12</v>
      </c>
      <c r="C24" s="62"/>
      <c r="D24" s="63"/>
      <c r="E24" s="67">
        <f>SazbaDPH1</f>
        <v>15</v>
      </c>
      <c r="F24" s="39" t="s">
        <v>0</v>
      </c>
      <c r="G24" s="134">
        <v>0</v>
      </c>
      <c r="H24" s="135"/>
      <c r="I24" s="135"/>
      <c r="J24" s="40" t="str">
        <f t="shared" si="0"/>
        <v>CZK</v>
      </c>
    </row>
    <row r="25" spans="1:10" ht="22.5" customHeight="1" x14ac:dyDescent="0.2">
      <c r="A25" s="2"/>
      <c r="B25" s="38" t="s">
        <v>13</v>
      </c>
      <c r="C25" s="62"/>
      <c r="D25" s="63"/>
      <c r="E25" s="67">
        <v>21</v>
      </c>
      <c r="F25" s="39" t="s">
        <v>0</v>
      </c>
      <c r="G25" s="136">
        <v>0</v>
      </c>
      <c r="H25" s="137"/>
      <c r="I25" s="137"/>
      <c r="J25" s="40" t="str">
        <f t="shared" si="0"/>
        <v>CZK</v>
      </c>
    </row>
    <row r="26" spans="1:10" ht="29.25" hidden="1" customHeight="1" x14ac:dyDescent="0.2">
      <c r="A26" s="2"/>
      <c r="B26" s="32" t="s">
        <v>14</v>
      </c>
      <c r="C26" s="68"/>
      <c r="D26" s="54"/>
      <c r="E26" s="69">
        <f>SazbaDPH2</f>
        <v>21</v>
      </c>
      <c r="F26" s="30" t="s">
        <v>0</v>
      </c>
      <c r="G26" s="163"/>
      <c r="H26" s="164"/>
      <c r="I26" s="164"/>
      <c r="J26" s="37" t="str">
        <f t="shared" si="0"/>
        <v>CZK</v>
      </c>
    </row>
    <row r="27" spans="1:10" ht="23.25" customHeight="1" thickBot="1" x14ac:dyDescent="0.25">
      <c r="A27" s="2"/>
      <c r="B27" s="31" t="s">
        <v>4</v>
      </c>
      <c r="C27" s="70"/>
      <c r="D27" s="71"/>
      <c r="E27" s="70"/>
      <c r="F27" s="16"/>
      <c r="G27" s="165">
        <v>0</v>
      </c>
      <c r="H27" s="165"/>
      <c r="I27" s="165"/>
      <c r="J27" s="41" t="str">
        <f t="shared" si="0"/>
        <v>CZK</v>
      </c>
    </row>
    <row r="28" spans="1:10" ht="27.75" customHeight="1" thickBot="1" x14ac:dyDescent="0.25">
      <c r="A28" s="2"/>
      <c r="B28" s="86" t="s">
        <v>20</v>
      </c>
      <c r="C28" s="87"/>
      <c r="D28" s="87"/>
      <c r="E28" s="88"/>
      <c r="F28" s="89"/>
      <c r="G28" s="143">
        <f>I21+ZakladDPHZakl</f>
        <v>0</v>
      </c>
      <c r="H28" s="144"/>
      <c r="I28" s="144"/>
      <c r="J28" s="90" t="str">
        <f t="shared" si="0"/>
        <v>CZK</v>
      </c>
    </row>
    <row r="29" spans="1:10" ht="27.75" hidden="1" customHeight="1" thickBot="1" x14ac:dyDescent="0.25">
      <c r="A29" s="2"/>
      <c r="B29" s="86" t="s">
        <v>32</v>
      </c>
      <c r="C29" s="91"/>
      <c r="D29" s="91"/>
      <c r="E29" s="91"/>
      <c r="F29" s="92"/>
      <c r="G29" s="143"/>
      <c r="H29" s="143"/>
      <c r="I29" s="143"/>
      <c r="J29" s="93" t="s">
        <v>44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10</v>
      </c>
      <c r="D32" s="73"/>
      <c r="E32" s="73"/>
      <c r="F32" s="15" t="s">
        <v>9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45" t="s">
        <v>38</v>
      </c>
      <c r="E34" s="146"/>
      <c r="G34" s="147"/>
      <c r="H34" s="148"/>
      <c r="I34" s="148"/>
      <c r="J34" s="25"/>
    </row>
    <row r="35" spans="1:10" ht="12.75" customHeight="1" x14ac:dyDescent="0.2">
      <c r="A35" s="2"/>
      <c r="B35" s="2"/>
      <c r="D35" s="133" t="s">
        <v>1</v>
      </c>
      <c r="E35" s="133"/>
      <c r="H35" s="10" t="s">
        <v>2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x14ac:dyDescent="0.2">
      <c r="F37" s="84"/>
      <c r="G37" s="84"/>
      <c r="H37" s="84"/>
      <c r="I37" s="84"/>
      <c r="J37" s="85"/>
    </row>
    <row r="38" spans="1:10" x14ac:dyDescent="0.2">
      <c r="F38" s="84"/>
      <c r="G38" s="84"/>
      <c r="H38" s="84"/>
      <c r="I38" s="84"/>
      <c r="J38" s="85"/>
    </row>
    <row r="39" spans="1:10" x14ac:dyDescent="0.2">
      <c r="F39" s="84"/>
      <c r="G39" s="84"/>
      <c r="H39" s="84"/>
      <c r="I39" s="84"/>
      <c r="J39" s="8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Header>&amp;L&amp;"Calibri"&amp;10&amp;KF6A800Internal&amp;1#</oddHeader>
    <oddFooter>&amp;L&amp;9Zpracováno programem &amp;"Arial CE,tučné"BUILDpower S,  © RTS, a.s.&amp;R&amp;9Stránka &amp;P z &amp;N</oddFooter>
  </headerFooter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77" t="s">
        <v>5</v>
      </c>
      <c r="B1" s="177"/>
      <c r="C1" s="178"/>
      <c r="D1" s="177"/>
      <c r="E1" s="177"/>
      <c r="F1" s="177"/>
      <c r="G1" s="177"/>
    </row>
    <row r="2" spans="1:7" ht="24.95" customHeight="1" x14ac:dyDescent="0.2">
      <c r="A2" s="50" t="s">
        <v>6</v>
      </c>
      <c r="B2" s="49"/>
      <c r="C2" s="179"/>
      <c r="D2" s="179"/>
      <c r="E2" s="179"/>
      <c r="F2" s="179"/>
      <c r="G2" s="180"/>
    </row>
    <row r="3" spans="1:7" ht="24.95" customHeight="1" x14ac:dyDescent="0.2">
      <c r="A3" s="50" t="s">
        <v>7</v>
      </c>
      <c r="B3" s="49"/>
      <c r="C3" s="179"/>
      <c r="D3" s="179"/>
      <c r="E3" s="179"/>
      <c r="F3" s="179"/>
      <c r="G3" s="180"/>
    </row>
    <row r="4" spans="1:7" ht="24.95" customHeight="1" x14ac:dyDescent="0.2">
      <c r="A4" s="50" t="s">
        <v>8</v>
      </c>
      <c r="B4" s="49"/>
      <c r="C4" s="179"/>
      <c r="D4" s="179"/>
      <c r="E4" s="179"/>
      <c r="F4" s="179"/>
      <c r="G4" s="18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Header>&amp;L&amp;"Calibri"&amp;10&amp;KF6A800Internal&amp;1#</oddHeader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9F748-3770-4133-8447-5FF02F72168D}">
  <sheetPr>
    <outlinePr summaryBelow="0"/>
  </sheetPr>
  <dimension ref="A1:BH5000"/>
  <sheetViews>
    <sheetView workbookViewId="0">
      <pane ySplit="7" topLeftCell="A8" activePane="bottomLeft" state="frozen"/>
      <selection pane="bottomLeft" activeCell="AB15" sqref="AB15"/>
    </sheetView>
  </sheetViews>
  <sheetFormatPr defaultRowHeight="12.75" outlineLevelRow="1" x14ac:dyDescent="0.2"/>
  <cols>
    <col min="1" max="1" width="3.42578125" customWidth="1"/>
    <col min="2" max="2" width="12.5703125" style="94" customWidth="1"/>
    <col min="3" max="3" width="38.28515625" style="9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81" t="s">
        <v>120</v>
      </c>
      <c r="B1" s="181"/>
      <c r="C1" s="181"/>
      <c r="D1" s="181"/>
      <c r="E1" s="181"/>
      <c r="F1" s="181"/>
      <c r="G1" s="181"/>
      <c r="AG1" t="s">
        <v>49</v>
      </c>
    </row>
    <row r="2" spans="1:60" ht="24.95" customHeight="1" x14ac:dyDescent="0.2">
      <c r="A2" s="96" t="s">
        <v>6</v>
      </c>
      <c r="B2" s="49" t="s">
        <v>39</v>
      </c>
      <c r="C2" s="182" t="s">
        <v>40</v>
      </c>
      <c r="D2" s="183"/>
      <c r="E2" s="183"/>
      <c r="F2" s="183"/>
      <c r="G2" s="184"/>
      <c r="AG2" t="s">
        <v>50</v>
      </c>
    </row>
    <row r="3" spans="1:60" ht="24.95" customHeight="1" x14ac:dyDescent="0.2">
      <c r="A3" s="96" t="s">
        <v>7</v>
      </c>
      <c r="B3" s="49" t="s">
        <v>41</v>
      </c>
      <c r="C3" s="182" t="s">
        <v>42</v>
      </c>
      <c r="D3" s="183"/>
      <c r="E3" s="183"/>
      <c r="F3" s="183"/>
      <c r="G3" s="184"/>
      <c r="AC3" s="94" t="s">
        <v>50</v>
      </c>
      <c r="AG3" t="s">
        <v>51</v>
      </c>
    </row>
    <row r="4" spans="1:60" ht="24.95" customHeight="1" x14ac:dyDescent="0.2">
      <c r="A4" s="97" t="s">
        <v>8</v>
      </c>
      <c r="B4" s="98" t="s">
        <v>41</v>
      </c>
      <c r="C4" s="185" t="s">
        <v>43</v>
      </c>
      <c r="D4" s="186"/>
      <c r="E4" s="186"/>
      <c r="F4" s="186"/>
      <c r="G4" s="187"/>
      <c r="AG4" t="s">
        <v>52</v>
      </c>
    </row>
    <row r="5" spans="1:60" x14ac:dyDescent="0.2">
      <c r="D5" s="10"/>
    </row>
    <row r="6" spans="1:60" ht="38.25" x14ac:dyDescent="0.2">
      <c r="A6" s="100" t="s">
        <v>53</v>
      </c>
      <c r="B6" s="102" t="s">
        <v>54</v>
      </c>
      <c r="C6" s="102" t="s">
        <v>55</v>
      </c>
      <c r="D6" s="101" t="s">
        <v>56</v>
      </c>
      <c r="E6" s="100" t="s">
        <v>57</v>
      </c>
      <c r="F6" s="99" t="s">
        <v>58</v>
      </c>
      <c r="G6" s="100" t="s">
        <v>26</v>
      </c>
      <c r="H6" s="103" t="s">
        <v>27</v>
      </c>
      <c r="I6" s="103" t="s">
        <v>59</v>
      </c>
      <c r="J6" s="103" t="s">
        <v>28</v>
      </c>
      <c r="K6" s="103" t="s">
        <v>60</v>
      </c>
      <c r="L6" s="103" t="s">
        <v>61</v>
      </c>
      <c r="M6" s="103" t="s">
        <v>62</v>
      </c>
      <c r="N6" s="103" t="s">
        <v>63</v>
      </c>
      <c r="O6" s="103" t="s">
        <v>64</v>
      </c>
      <c r="P6" s="103" t="s">
        <v>65</v>
      </c>
      <c r="Q6" s="103" t="s">
        <v>66</v>
      </c>
      <c r="R6" s="103" t="s">
        <v>67</v>
      </c>
      <c r="S6" s="103" t="s">
        <v>68</v>
      </c>
      <c r="T6" s="103" t="s">
        <v>69</v>
      </c>
      <c r="U6" s="103" t="s">
        <v>70</v>
      </c>
      <c r="V6" s="103" t="s">
        <v>71</v>
      </c>
      <c r="W6" s="103" t="s">
        <v>72</v>
      </c>
      <c r="X6" s="103" t="s">
        <v>73</v>
      </c>
    </row>
    <row r="7" spans="1:60" hidden="1" x14ac:dyDescent="0.2">
      <c r="A7" s="3"/>
      <c r="B7" s="4"/>
      <c r="C7" s="4"/>
      <c r="D7" s="6"/>
      <c r="E7" s="105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</row>
    <row r="8" spans="1:60" x14ac:dyDescent="0.2">
      <c r="A8" s="111" t="s">
        <v>74</v>
      </c>
      <c r="B8" s="112" t="s">
        <v>45</v>
      </c>
      <c r="C8" s="125" t="s">
        <v>46</v>
      </c>
      <c r="D8" s="113"/>
      <c r="E8" s="114"/>
      <c r="F8" s="115"/>
      <c r="G8" s="116">
        <f>SUMIF(AG9:AG25,"&lt;&gt;NOR",G9:G25)</f>
        <v>0</v>
      </c>
      <c r="H8" s="110"/>
      <c r="I8" s="110">
        <f>SUM(I9:I25)</f>
        <v>37061.51</v>
      </c>
      <c r="J8" s="110"/>
      <c r="K8" s="110">
        <f>SUM(K9:K25)</f>
        <v>47656.49</v>
      </c>
      <c r="L8" s="110"/>
      <c r="M8" s="110">
        <f>SUM(M9:M25)</f>
        <v>0</v>
      </c>
      <c r="N8" s="110"/>
      <c r="O8" s="110">
        <f>SUM(O9:O25)</f>
        <v>0</v>
      </c>
      <c r="P8" s="110"/>
      <c r="Q8" s="110">
        <f>SUM(Q9:Q25)</f>
        <v>0</v>
      </c>
      <c r="R8" s="110"/>
      <c r="S8" s="110"/>
      <c r="T8" s="110"/>
      <c r="U8" s="110"/>
      <c r="V8" s="110">
        <f>SUM(V9:V25)</f>
        <v>29.72</v>
      </c>
      <c r="W8" s="110"/>
      <c r="X8" s="110"/>
      <c r="AG8" t="s">
        <v>75</v>
      </c>
    </row>
    <row r="9" spans="1:60" outlineLevel="1" x14ac:dyDescent="0.2">
      <c r="A9" s="121">
        <v>1</v>
      </c>
      <c r="B9" s="122" t="s">
        <v>76</v>
      </c>
      <c r="C9" s="126" t="s">
        <v>77</v>
      </c>
      <c r="D9" s="130" t="s">
        <v>78</v>
      </c>
      <c r="E9" s="123">
        <v>5</v>
      </c>
      <c r="F9" s="123"/>
      <c r="G9" s="124">
        <f>ROUND(E9*F9,2)</f>
        <v>0</v>
      </c>
      <c r="H9" s="109">
        <v>110.07</v>
      </c>
      <c r="I9" s="109">
        <f>ROUND(E9*H9,2)</f>
        <v>550.35</v>
      </c>
      <c r="J9" s="109">
        <v>258.93</v>
      </c>
      <c r="K9" s="109">
        <f>ROUND(E9*J9,2)</f>
        <v>1294.6500000000001</v>
      </c>
      <c r="L9" s="109">
        <v>21</v>
      </c>
      <c r="M9" s="109">
        <f>G9*(1+L9/100)</f>
        <v>0</v>
      </c>
      <c r="N9" s="109">
        <v>0</v>
      </c>
      <c r="O9" s="109">
        <f>ROUND(E9*N9,2)</f>
        <v>0</v>
      </c>
      <c r="P9" s="109">
        <v>0</v>
      </c>
      <c r="Q9" s="109">
        <f>ROUND(E9*P9,2)</f>
        <v>0</v>
      </c>
      <c r="R9" s="109"/>
      <c r="S9" s="109" t="s">
        <v>79</v>
      </c>
      <c r="T9" s="109" t="s">
        <v>80</v>
      </c>
      <c r="U9" s="109">
        <v>0.33800000000000002</v>
      </c>
      <c r="V9" s="109">
        <f>ROUND(E9*U9,2)</f>
        <v>1.69</v>
      </c>
      <c r="W9" s="109"/>
      <c r="X9" s="109" t="s">
        <v>81</v>
      </c>
      <c r="Y9" s="104"/>
      <c r="Z9" s="104"/>
      <c r="AA9" s="104"/>
      <c r="AB9" s="104"/>
      <c r="AC9" s="104"/>
      <c r="AD9" s="104"/>
      <c r="AE9" s="104"/>
      <c r="AF9" s="104"/>
      <c r="AG9" s="104" t="s">
        <v>82</v>
      </c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</row>
    <row r="10" spans="1:60" outlineLevel="1" x14ac:dyDescent="0.2">
      <c r="A10" s="121">
        <v>2</v>
      </c>
      <c r="B10" s="122" t="s">
        <v>83</v>
      </c>
      <c r="C10" s="126" t="s">
        <v>84</v>
      </c>
      <c r="D10" s="130" t="s">
        <v>85</v>
      </c>
      <c r="E10" s="123">
        <v>3</v>
      </c>
      <c r="F10" s="123"/>
      <c r="G10" s="124">
        <f>ROUND(E10*F10,2)</f>
        <v>0</v>
      </c>
      <c r="H10" s="109">
        <v>87.07</v>
      </c>
      <c r="I10" s="109">
        <f>ROUND(E10*H10,2)</f>
        <v>261.20999999999998</v>
      </c>
      <c r="J10" s="109">
        <v>77.930000000000007</v>
      </c>
      <c r="K10" s="109">
        <f>ROUND(E10*J10,2)</f>
        <v>233.79</v>
      </c>
      <c r="L10" s="109">
        <v>21</v>
      </c>
      <c r="M10" s="109">
        <f>G10*(1+L10/100)</f>
        <v>0</v>
      </c>
      <c r="N10" s="109">
        <v>0</v>
      </c>
      <c r="O10" s="109">
        <f>ROUND(E10*N10,2)</f>
        <v>0</v>
      </c>
      <c r="P10" s="109">
        <v>0</v>
      </c>
      <c r="Q10" s="109">
        <f>ROUND(E10*P10,2)</f>
        <v>0</v>
      </c>
      <c r="R10" s="109"/>
      <c r="S10" s="109" t="s">
        <v>79</v>
      </c>
      <c r="T10" s="109" t="s">
        <v>80</v>
      </c>
      <c r="U10" s="109">
        <v>0.06</v>
      </c>
      <c r="V10" s="109">
        <f>ROUND(E10*U10,2)</f>
        <v>0.18</v>
      </c>
      <c r="W10" s="109"/>
      <c r="X10" s="109" t="s">
        <v>81</v>
      </c>
      <c r="Y10" s="104"/>
      <c r="Z10" s="104"/>
      <c r="AA10" s="104"/>
      <c r="AB10" s="104"/>
      <c r="AC10" s="104"/>
      <c r="AD10" s="104"/>
      <c r="AE10" s="104"/>
      <c r="AF10" s="104"/>
      <c r="AG10" s="104" t="s">
        <v>82</v>
      </c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</row>
    <row r="11" spans="1:60" outlineLevel="1" x14ac:dyDescent="0.2">
      <c r="A11" s="117">
        <v>3</v>
      </c>
      <c r="B11" s="118" t="s">
        <v>86</v>
      </c>
      <c r="C11" s="127" t="s">
        <v>87</v>
      </c>
      <c r="D11" s="131" t="s">
        <v>119</v>
      </c>
      <c r="E11" s="119">
        <v>0.1</v>
      </c>
      <c r="F11" s="119"/>
      <c r="G11" s="120">
        <f>ROUND(E11*F11,2)</f>
        <v>0</v>
      </c>
      <c r="H11" s="109">
        <v>19400</v>
      </c>
      <c r="I11" s="109">
        <f>ROUND(E11*H11,2)</f>
        <v>1940</v>
      </c>
      <c r="J11" s="109">
        <v>0</v>
      </c>
      <c r="K11" s="109">
        <f>ROUND(E11*J11,2)</f>
        <v>0</v>
      </c>
      <c r="L11" s="109">
        <v>21</v>
      </c>
      <c r="M11" s="109">
        <f>G11*(1+L11/100)</f>
        <v>0</v>
      </c>
      <c r="N11" s="109">
        <v>0</v>
      </c>
      <c r="O11" s="109">
        <f>ROUND(E11*N11,2)</f>
        <v>0</v>
      </c>
      <c r="P11" s="109">
        <v>0</v>
      </c>
      <c r="Q11" s="109">
        <f>ROUND(E11*P11,2)</f>
        <v>0</v>
      </c>
      <c r="R11" s="109"/>
      <c r="S11" s="109" t="s">
        <v>79</v>
      </c>
      <c r="T11" s="109" t="s">
        <v>80</v>
      </c>
      <c r="U11" s="109">
        <v>0</v>
      </c>
      <c r="V11" s="109">
        <f>ROUND(E11*U11,2)</f>
        <v>0</v>
      </c>
      <c r="W11" s="109"/>
      <c r="X11" s="109" t="s">
        <v>81</v>
      </c>
      <c r="Y11" s="104"/>
      <c r="Z11" s="104"/>
      <c r="AA11" s="104"/>
      <c r="AB11" s="104"/>
      <c r="AC11" s="104"/>
      <c r="AD11" s="104"/>
      <c r="AE11" s="104"/>
      <c r="AF11" s="104"/>
      <c r="AG11" s="104" t="s">
        <v>82</v>
      </c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</row>
    <row r="12" spans="1:60" outlineLevel="1" x14ac:dyDescent="0.2">
      <c r="A12" s="107"/>
      <c r="B12" s="108"/>
      <c r="C12" s="188" t="s">
        <v>88</v>
      </c>
      <c r="D12" s="189"/>
      <c r="E12" s="189"/>
      <c r="F12" s="189"/>
      <c r="G12" s="18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4"/>
      <c r="Z12" s="104"/>
      <c r="AA12" s="104"/>
      <c r="AB12" s="104"/>
      <c r="AC12" s="104"/>
      <c r="AD12" s="104"/>
      <c r="AE12" s="104"/>
      <c r="AF12" s="104"/>
      <c r="AG12" s="104" t="s">
        <v>89</v>
      </c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</row>
    <row r="13" spans="1:60" outlineLevel="1" x14ac:dyDescent="0.2">
      <c r="A13" s="121">
        <v>4</v>
      </c>
      <c r="B13" s="122" t="s">
        <v>90</v>
      </c>
      <c r="C13" s="126" t="s">
        <v>91</v>
      </c>
      <c r="D13" s="130" t="s">
        <v>85</v>
      </c>
      <c r="E13" s="123">
        <v>4</v>
      </c>
      <c r="F13" s="123"/>
      <c r="G13" s="124">
        <f t="shared" ref="G13:G25" si="0">ROUND(E13*F13,2)</f>
        <v>0</v>
      </c>
      <c r="H13" s="109">
        <v>39.81</v>
      </c>
      <c r="I13" s="109">
        <f t="shared" ref="I13:I25" si="1">ROUND(E13*H13,2)</f>
        <v>159.24</v>
      </c>
      <c r="J13" s="109">
        <v>72.19</v>
      </c>
      <c r="K13" s="109">
        <f t="shared" ref="K13:K25" si="2">ROUND(E13*J13,2)</f>
        <v>288.76</v>
      </c>
      <c r="L13" s="109">
        <v>21</v>
      </c>
      <c r="M13" s="109">
        <f t="shared" ref="M13:M25" si="3">G13*(1+L13/100)</f>
        <v>0</v>
      </c>
      <c r="N13" s="109">
        <v>0</v>
      </c>
      <c r="O13" s="109">
        <f t="shared" ref="O13:O25" si="4">ROUND(E13*N13,2)</f>
        <v>0</v>
      </c>
      <c r="P13" s="109">
        <v>0</v>
      </c>
      <c r="Q13" s="109">
        <f t="shared" ref="Q13:Q25" si="5">ROUND(E13*P13,2)</f>
        <v>0</v>
      </c>
      <c r="R13" s="109"/>
      <c r="S13" s="109" t="s">
        <v>79</v>
      </c>
      <c r="T13" s="109" t="s">
        <v>80</v>
      </c>
      <c r="U13" s="109">
        <v>0.1</v>
      </c>
      <c r="V13" s="109">
        <f t="shared" ref="V13:V25" si="6">ROUND(E13*U13,2)</f>
        <v>0.4</v>
      </c>
      <c r="W13" s="109"/>
      <c r="X13" s="109" t="s">
        <v>81</v>
      </c>
      <c r="Y13" s="104"/>
      <c r="Z13" s="104"/>
      <c r="AA13" s="104"/>
      <c r="AB13" s="104"/>
      <c r="AC13" s="104"/>
      <c r="AD13" s="104"/>
      <c r="AE13" s="104"/>
      <c r="AF13" s="104"/>
      <c r="AG13" s="104" t="s">
        <v>82</v>
      </c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</row>
    <row r="14" spans="1:60" outlineLevel="1" x14ac:dyDescent="0.2">
      <c r="A14" s="121">
        <v>5</v>
      </c>
      <c r="B14" s="122" t="s">
        <v>92</v>
      </c>
      <c r="C14" s="126" t="s">
        <v>93</v>
      </c>
      <c r="D14" s="130" t="s">
        <v>94</v>
      </c>
      <c r="E14" s="123">
        <v>5</v>
      </c>
      <c r="F14" s="123"/>
      <c r="G14" s="124">
        <f t="shared" si="0"/>
        <v>0</v>
      </c>
      <c r="H14" s="109">
        <v>10</v>
      </c>
      <c r="I14" s="109">
        <f t="shared" si="1"/>
        <v>50</v>
      </c>
      <c r="J14" s="109">
        <v>0</v>
      </c>
      <c r="K14" s="109">
        <f t="shared" si="2"/>
        <v>0</v>
      </c>
      <c r="L14" s="109">
        <v>21</v>
      </c>
      <c r="M14" s="109">
        <f t="shared" si="3"/>
        <v>0</v>
      </c>
      <c r="N14" s="109">
        <v>0</v>
      </c>
      <c r="O14" s="109">
        <f t="shared" si="4"/>
        <v>0</v>
      </c>
      <c r="P14" s="109">
        <v>0</v>
      </c>
      <c r="Q14" s="109">
        <f t="shared" si="5"/>
        <v>0</v>
      </c>
      <c r="R14" s="109"/>
      <c r="S14" s="109" t="s">
        <v>79</v>
      </c>
      <c r="T14" s="109" t="s">
        <v>80</v>
      </c>
      <c r="U14" s="109">
        <v>0</v>
      </c>
      <c r="V14" s="109">
        <f t="shared" si="6"/>
        <v>0</v>
      </c>
      <c r="W14" s="109"/>
      <c r="X14" s="109" t="s">
        <v>81</v>
      </c>
      <c r="Y14" s="104"/>
      <c r="Z14" s="104"/>
      <c r="AA14" s="104"/>
      <c r="AB14" s="104"/>
      <c r="AC14" s="104"/>
      <c r="AD14" s="104"/>
      <c r="AE14" s="104"/>
      <c r="AF14" s="104"/>
      <c r="AG14" s="104" t="s">
        <v>82</v>
      </c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</row>
    <row r="15" spans="1:60" outlineLevel="1" x14ac:dyDescent="0.2">
      <c r="A15" s="121">
        <v>6</v>
      </c>
      <c r="B15" s="122" t="s">
        <v>95</v>
      </c>
      <c r="C15" s="126" t="s">
        <v>96</v>
      </c>
      <c r="D15" s="130" t="s">
        <v>78</v>
      </c>
      <c r="E15" s="123">
        <v>5</v>
      </c>
      <c r="F15" s="123"/>
      <c r="G15" s="124">
        <f t="shared" si="0"/>
        <v>0</v>
      </c>
      <c r="H15" s="109">
        <v>0</v>
      </c>
      <c r="I15" s="109">
        <f t="shared" si="1"/>
        <v>0</v>
      </c>
      <c r="J15" s="109">
        <v>14</v>
      </c>
      <c r="K15" s="109">
        <f t="shared" si="2"/>
        <v>70</v>
      </c>
      <c r="L15" s="109">
        <v>21</v>
      </c>
      <c r="M15" s="109">
        <f t="shared" si="3"/>
        <v>0</v>
      </c>
      <c r="N15" s="109">
        <v>0</v>
      </c>
      <c r="O15" s="109">
        <f t="shared" si="4"/>
        <v>0</v>
      </c>
      <c r="P15" s="109">
        <v>0</v>
      </c>
      <c r="Q15" s="109">
        <f t="shared" si="5"/>
        <v>0</v>
      </c>
      <c r="R15" s="109"/>
      <c r="S15" s="109" t="s">
        <v>79</v>
      </c>
      <c r="T15" s="109" t="s">
        <v>80</v>
      </c>
      <c r="U15" s="109">
        <v>0.02</v>
      </c>
      <c r="V15" s="109">
        <f t="shared" si="6"/>
        <v>0.1</v>
      </c>
      <c r="W15" s="109"/>
      <c r="X15" s="109" t="s">
        <v>81</v>
      </c>
      <c r="Y15" s="104"/>
      <c r="Z15" s="104"/>
      <c r="AA15" s="104"/>
      <c r="AB15" s="104"/>
      <c r="AC15" s="104"/>
      <c r="AD15" s="104"/>
      <c r="AE15" s="104"/>
      <c r="AF15" s="104"/>
      <c r="AG15" s="104" t="s">
        <v>82</v>
      </c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</row>
    <row r="16" spans="1:60" outlineLevel="1" x14ac:dyDescent="0.2">
      <c r="A16" s="121">
        <v>7</v>
      </c>
      <c r="B16" s="122" t="s">
        <v>97</v>
      </c>
      <c r="C16" s="126" t="s">
        <v>98</v>
      </c>
      <c r="D16" s="130" t="s">
        <v>78</v>
      </c>
      <c r="E16" s="123">
        <v>5</v>
      </c>
      <c r="F16" s="123"/>
      <c r="G16" s="124">
        <f t="shared" si="0"/>
        <v>0</v>
      </c>
      <c r="H16" s="109">
        <v>0</v>
      </c>
      <c r="I16" s="109">
        <f t="shared" si="1"/>
        <v>0</v>
      </c>
      <c r="J16" s="109">
        <v>36</v>
      </c>
      <c r="K16" s="109">
        <f t="shared" si="2"/>
        <v>180</v>
      </c>
      <c r="L16" s="109">
        <v>21</v>
      </c>
      <c r="M16" s="109">
        <f t="shared" si="3"/>
        <v>0</v>
      </c>
      <c r="N16" s="109">
        <v>0</v>
      </c>
      <c r="O16" s="109">
        <f t="shared" si="4"/>
        <v>0</v>
      </c>
      <c r="P16" s="109">
        <v>0</v>
      </c>
      <c r="Q16" s="109">
        <f t="shared" si="5"/>
        <v>0</v>
      </c>
      <c r="R16" s="109"/>
      <c r="S16" s="109" t="s">
        <v>79</v>
      </c>
      <c r="T16" s="109" t="s">
        <v>80</v>
      </c>
      <c r="U16" s="109">
        <v>0.05</v>
      </c>
      <c r="V16" s="109">
        <f t="shared" si="6"/>
        <v>0.25</v>
      </c>
      <c r="W16" s="109"/>
      <c r="X16" s="109" t="s">
        <v>81</v>
      </c>
      <c r="Y16" s="104"/>
      <c r="Z16" s="104"/>
      <c r="AA16" s="104"/>
      <c r="AB16" s="104"/>
      <c r="AC16" s="104"/>
      <c r="AD16" s="104"/>
      <c r="AE16" s="104"/>
      <c r="AF16" s="104"/>
      <c r="AG16" s="104" t="s">
        <v>82</v>
      </c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</row>
    <row r="17" spans="1:60" outlineLevel="1" x14ac:dyDescent="0.2">
      <c r="A17" s="121">
        <v>8</v>
      </c>
      <c r="B17" s="122" t="s">
        <v>99</v>
      </c>
      <c r="C17" s="126" t="s">
        <v>100</v>
      </c>
      <c r="D17" s="130" t="s">
        <v>101</v>
      </c>
      <c r="E17" s="123">
        <v>1</v>
      </c>
      <c r="F17" s="123"/>
      <c r="G17" s="124">
        <f t="shared" si="0"/>
        <v>0</v>
      </c>
      <c r="H17" s="109">
        <v>0</v>
      </c>
      <c r="I17" s="109">
        <f t="shared" si="1"/>
        <v>0</v>
      </c>
      <c r="J17" s="109">
        <v>719</v>
      </c>
      <c r="K17" s="109">
        <f t="shared" si="2"/>
        <v>719</v>
      </c>
      <c r="L17" s="109">
        <v>21</v>
      </c>
      <c r="M17" s="109">
        <f t="shared" si="3"/>
        <v>0</v>
      </c>
      <c r="N17" s="109">
        <v>0</v>
      </c>
      <c r="O17" s="109">
        <f t="shared" si="4"/>
        <v>0</v>
      </c>
      <c r="P17" s="109">
        <v>0</v>
      </c>
      <c r="Q17" s="109">
        <f t="shared" si="5"/>
        <v>0</v>
      </c>
      <c r="R17" s="109"/>
      <c r="S17" s="109" t="s">
        <v>79</v>
      </c>
      <c r="T17" s="109" t="s">
        <v>80</v>
      </c>
      <c r="U17" s="109">
        <v>1</v>
      </c>
      <c r="V17" s="109">
        <f t="shared" si="6"/>
        <v>1</v>
      </c>
      <c r="W17" s="109"/>
      <c r="X17" s="109" t="s">
        <v>81</v>
      </c>
      <c r="Y17" s="104"/>
      <c r="Z17" s="104"/>
      <c r="AA17" s="104"/>
      <c r="AB17" s="104"/>
      <c r="AC17" s="104"/>
      <c r="AD17" s="104"/>
      <c r="AE17" s="104"/>
      <c r="AF17" s="104"/>
      <c r="AG17" s="104" t="s">
        <v>82</v>
      </c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</row>
    <row r="18" spans="1:60" outlineLevel="1" x14ac:dyDescent="0.2">
      <c r="A18" s="121">
        <v>9</v>
      </c>
      <c r="B18" s="122" t="s">
        <v>102</v>
      </c>
      <c r="C18" s="126" t="s">
        <v>103</v>
      </c>
      <c r="D18" s="130" t="s">
        <v>101</v>
      </c>
      <c r="E18" s="123">
        <v>1</v>
      </c>
      <c r="F18" s="123"/>
      <c r="G18" s="124">
        <f t="shared" si="0"/>
        <v>0</v>
      </c>
      <c r="H18" s="109">
        <v>0</v>
      </c>
      <c r="I18" s="109">
        <f t="shared" si="1"/>
        <v>0</v>
      </c>
      <c r="J18" s="109">
        <v>719</v>
      </c>
      <c r="K18" s="109">
        <f t="shared" si="2"/>
        <v>719</v>
      </c>
      <c r="L18" s="109">
        <v>21</v>
      </c>
      <c r="M18" s="109">
        <f t="shared" si="3"/>
        <v>0</v>
      </c>
      <c r="N18" s="109">
        <v>0</v>
      </c>
      <c r="O18" s="109">
        <f t="shared" si="4"/>
        <v>0</v>
      </c>
      <c r="P18" s="109">
        <v>0</v>
      </c>
      <c r="Q18" s="109">
        <f t="shared" si="5"/>
        <v>0</v>
      </c>
      <c r="R18" s="109"/>
      <c r="S18" s="109" t="s">
        <v>79</v>
      </c>
      <c r="T18" s="109" t="s">
        <v>80</v>
      </c>
      <c r="U18" s="109">
        <v>1</v>
      </c>
      <c r="V18" s="109">
        <f t="shared" si="6"/>
        <v>1</v>
      </c>
      <c r="W18" s="109"/>
      <c r="X18" s="109" t="s">
        <v>81</v>
      </c>
      <c r="Y18" s="104"/>
      <c r="Z18" s="104"/>
      <c r="AA18" s="104"/>
      <c r="AB18" s="104"/>
      <c r="AC18" s="104"/>
      <c r="AD18" s="104"/>
      <c r="AE18" s="104"/>
      <c r="AF18" s="104"/>
      <c r="AG18" s="104" t="s">
        <v>82</v>
      </c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</row>
    <row r="19" spans="1:60" outlineLevel="1" x14ac:dyDescent="0.2">
      <c r="A19" s="121">
        <v>10</v>
      </c>
      <c r="B19" s="122" t="s">
        <v>104</v>
      </c>
      <c r="C19" s="126" t="s">
        <v>105</v>
      </c>
      <c r="D19" s="130" t="s">
        <v>101</v>
      </c>
      <c r="E19" s="123">
        <v>4</v>
      </c>
      <c r="F19" s="123"/>
      <c r="G19" s="124">
        <f t="shared" si="0"/>
        <v>0</v>
      </c>
      <c r="H19" s="109">
        <v>0</v>
      </c>
      <c r="I19" s="109">
        <f t="shared" si="1"/>
        <v>0</v>
      </c>
      <c r="J19" s="109">
        <v>719</v>
      </c>
      <c r="K19" s="109">
        <f t="shared" si="2"/>
        <v>2876</v>
      </c>
      <c r="L19" s="109">
        <v>21</v>
      </c>
      <c r="M19" s="109">
        <f t="shared" si="3"/>
        <v>0</v>
      </c>
      <c r="N19" s="109">
        <v>0</v>
      </c>
      <c r="O19" s="109">
        <f t="shared" si="4"/>
        <v>0</v>
      </c>
      <c r="P19" s="109">
        <v>0</v>
      </c>
      <c r="Q19" s="109">
        <f t="shared" si="5"/>
        <v>0</v>
      </c>
      <c r="R19" s="109"/>
      <c r="S19" s="109" t="s">
        <v>79</v>
      </c>
      <c r="T19" s="109" t="s">
        <v>80</v>
      </c>
      <c r="U19" s="109">
        <v>1</v>
      </c>
      <c r="V19" s="109">
        <f t="shared" si="6"/>
        <v>4</v>
      </c>
      <c r="W19" s="109"/>
      <c r="X19" s="109" t="s">
        <v>81</v>
      </c>
      <c r="Y19" s="104"/>
      <c r="Z19" s="104"/>
      <c r="AA19" s="104"/>
      <c r="AB19" s="104"/>
      <c r="AC19" s="104"/>
      <c r="AD19" s="104"/>
      <c r="AE19" s="104"/>
      <c r="AF19" s="104"/>
      <c r="AG19" s="104" t="s">
        <v>82</v>
      </c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</row>
    <row r="20" spans="1:60" ht="22.5" outlineLevel="1" x14ac:dyDescent="0.2">
      <c r="A20" s="121">
        <v>11</v>
      </c>
      <c r="B20" s="122" t="s">
        <v>106</v>
      </c>
      <c r="C20" s="126" t="s">
        <v>107</v>
      </c>
      <c r="D20" s="130" t="s">
        <v>85</v>
      </c>
      <c r="E20" s="123">
        <v>1</v>
      </c>
      <c r="F20" s="123"/>
      <c r="G20" s="124">
        <f t="shared" si="0"/>
        <v>0</v>
      </c>
      <c r="H20" s="109">
        <v>34100.71</v>
      </c>
      <c r="I20" s="109">
        <f t="shared" si="1"/>
        <v>34100.71</v>
      </c>
      <c r="J20" s="109">
        <v>2199.29</v>
      </c>
      <c r="K20" s="109">
        <f t="shared" si="2"/>
        <v>2199.29</v>
      </c>
      <c r="L20" s="109">
        <v>21</v>
      </c>
      <c r="M20" s="109">
        <f t="shared" si="3"/>
        <v>0</v>
      </c>
      <c r="N20" s="109">
        <v>0</v>
      </c>
      <c r="O20" s="109">
        <f t="shared" si="4"/>
        <v>0</v>
      </c>
      <c r="P20" s="109">
        <v>0</v>
      </c>
      <c r="Q20" s="109">
        <f t="shared" si="5"/>
        <v>0</v>
      </c>
      <c r="R20" s="109"/>
      <c r="S20" s="109" t="s">
        <v>79</v>
      </c>
      <c r="T20" s="109" t="s">
        <v>80</v>
      </c>
      <c r="U20" s="109">
        <v>4</v>
      </c>
      <c r="V20" s="109">
        <f t="shared" si="6"/>
        <v>4</v>
      </c>
      <c r="W20" s="109"/>
      <c r="X20" s="109" t="s">
        <v>81</v>
      </c>
      <c r="Y20" s="104"/>
      <c r="Z20" s="104"/>
      <c r="AA20" s="104"/>
      <c r="AB20" s="104"/>
      <c r="AC20" s="104"/>
      <c r="AD20" s="104"/>
      <c r="AE20" s="104"/>
      <c r="AF20" s="104"/>
      <c r="AG20" s="104" t="s">
        <v>82</v>
      </c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</row>
    <row r="21" spans="1:60" outlineLevel="1" x14ac:dyDescent="0.2">
      <c r="A21" s="121">
        <v>12</v>
      </c>
      <c r="B21" s="122" t="s">
        <v>108</v>
      </c>
      <c r="C21" s="126" t="s">
        <v>109</v>
      </c>
      <c r="D21" s="130" t="s">
        <v>101</v>
      </c>
      <c r="E21" s="123">
        <v>1</v>
      </c>
      <c r="F21" s="123"/>
      <c r="G21" s="124">
        <f t="shared" si="0"/>
        <v>0</v>
      </c>
      <c r="H21" s="109">
        <v>0</v>
      </c>
      <c r="I21" s="109">
        <f t="shared" si="1"/>
        <v>0</v>
      </c>
      <c r="J21" s="109">
        <v>2400</v>
      </c>
      <c r="K21" s="109">
        <f t="shared" si="2"/>
        <v>2400</v>
      </c>
      <c r="L21" s="109">
        <v>21</v>
      </c>
      <c r="M21" s="109">
        <f t="shared" si="3"/>
        <v>0</v>
      </c>
      <c r="N21" s="109">
        <v>0</v>
      </c>
      <c r="O21" s="109">
        <f t="shared" si="4"/>
        <v>0</v>
      </c>
      <c r="P21" s="109">
        <v>0</v>
      </c>
      <c r="Q21" s="109">
        <f t="shared" si="5"/>
        <v>0</v>
      </c>
      <c r="R21" s="109"/>
      <c r="S21" s="109" t="s">
        <v>79</v>
      </c>
      <c r="T21" s="109" t="s">
        <v>80</v>
      </c>
      <c r="U21" s="109">
        <v>1.1000000000000001</v>
      </c>
      <c r="V21" s="109">
        <f t="shared" si="6"/>
        <v>1.1000000000000001</v>
      </c>
      <c r="W21" s="109"/>
      <c r="X21" s="109" t="s">
        <v>81</v>
      </c>
      <c r="Y21" s="104"/>
      <c r="Z21" s="104"/>
      <c r="AA21" s="104"/>
      <c r="AB21" s="104"/>
      <c r="AC21" s="104"/>
      <c r="AD21" s="104"/>
      <c r="AE21" s="104"/>
      <c r="AF21" s="104"/>
      <c r="AG21" s="104" t="s">
        <v>82</v>
      </c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</row>
    <row r="22" spans="1:60" outlineLevel="1" x14ac:dyDescent="0.2">
      <c r="A22" s="121">
        <v>13</v>
      </c>
      <c r="B22" s="122" t="s">
        <v>110</v>
      </c>
      <c r="C22" s="126" t="s">
        <v>111</v>
      </c>
      <c r="D22" s="130" t="s">
        <v>101</v>
      </c>
      <c r="E22" s="123">
        <v>1</v>
      </c>
      <c r="F22" s="123"/>
      <c r="G22" s="124">
        <f t="shared" si="0"/>
        <v>0</v>
      </c>
      <c r="H22" s="109">
        <v>0</v>
      </c>
      <c r="I22" s="109">
        <f t="shared" si="1"/>
        <v>0</v>
      </c>
      <c r="J22" s="109">
        <v>3246</v>
      </c>
      <c r="K22" s="109">
        <f t="shared" si="2"/>
        <v>3246</v>
      </c>
      <c r="L22" s="109">
        <v>21</v>
      </c>
      <c r="M22" s="109">
        <f t="shared" si="3"/>
        <v>0</v>
      </c>
      <c r="N22" s="109">
        <v>0</v>
      </c>
      <c r="O22" s="109">
        <f t="shared" si="4"/>
        <v>0</v>
      </c>
      <c r="P22" s="109">
        <v>0</v>
      </c>
      <c r="Q22" s="109">
        <f t="shared" si="5"/>
        <v>0</v>
      </c>
      <c r="R22" s="109"/>
      <c r="S22" s="109" t="s">
        <v>79</v>
      </c>
      <c r="T22" s="109" t="s">
        <v>80</v>
      </c>
      <c r="U22" s="109">
        <v>3</v>
      </c>
      <c r="V22" s="109">
        <f t="shared" si="6"/>
        <v>3</v>
      </c>
      <c r="W22" s="109"/>
      <c r="X22" s="109" t="s">
        <v>81</v>
      </c>
      <c r="Y22" s="104"/>
      <c r="Z22" s="104"/>
      <c r="AA22" s="104"/>
      <c r="AB22" s="104"/>
      <c r="AC22" s="104"/>
      <c r="AD22" s="104"/>
      <c r="AE22" s="104"/>
      <c r="AF22" s="104"/>
      <c r="AG22" s="104" t="s">
        <v>82</v>
      </c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</row>
    <row r="23" spans="1:60" outlineLevel="1" x14ac:dyDescent="0.2">
      <c r="A23" s="121">
        <v>14</v>
      </c>
      <c r="B23" s="122" t="s">
        <v>112</v>
      </c>
      <c r="C23" s="126" t="s">
        <v>113</v>
      </c>
      <c r="D23" s="130" t="s">
        <v>101</v>
      </c>
      <c r="E23" s="123">
        <v>1</v>
      </c>
      <c r="F23" s="123"/>
      <c r="G23" s="124">
        <f t="shared" si="0"/>
        <v>0</v>
      </c>
      <c r="H23" s="109">
        <v>0</v>
      </c>
      <c r="I23" s="109">
        <f t="shared" si="1"/>
        <v>0</v>
      </c>
      <c r="J23" s="109">
        <v>3246</v>
      </c>
      <c r="K23" s="109">
        <f t="shared" si="2"/>
        <v>3246</v>
      </c>
      <c r="L23" s="109">
        <v>21</v>
      </c>
      <c r="M23" s="109">
        <f t="shared" si="3"/>
        <v>0</v>
      </c>
      <c r="N23" s="109">
        <v>0</v>
      </c>
      <c r="O23" s="109">
        <f t="shared" si="4"/>
        <v>0</v>
      </c>
      <c r="P23" s="109">
        <v>0</v>
      </c>
      <c r="Q23" s="109">
        <f t="shared" si="5"/>
        <v>0</v>
      </c>
      <c r="R23" s="109"/>
      <c r="S23" s="109" t="s">
        <v>79</v>
      </c>
      <c r="T23" s="109" t="s">
        <v>80</v>
      </c>
      <c r="U23" s="109">
        <v>3</v>
      </c>
      <c r="V23" s="109">
        <f t="shared" si="6"/>
        <v>3</v>
      </c>
      <c r="W23" s="109"/>
      <c r="X23" s="109" t="s">
        <v>81</v>
      </c>
      <c r="Y23" s="104"/>
      <c r="Z23" s="104"/>
      <c r="AA23" s="104"/>
      <c r="AB23" s="104"/>
      <c r="AC23" s="104"/>
      <c r="AD23" s="104"/>
      <c r="AE23" s="104"/>
      <c r="AF23" s="104"/>
      <c r="AG23" s="104" t="s">
        <v>82</v>
      </c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</row>
    <row r="24" spans="1:60" outlineLevel="1" x14ac:dyDescent="0.2">
      <c r="A24" s="121">
        <v>15</v>
      </c>
      <c r="B24" s="122" t="s">
        <v>114</v>
      </c>
      <c r="C24" s="126" t="s">
        <v>115</v>
      </c>
      <c r="D24" s="130" t="s">
        <v>101</v>
      </c>
      <c r="E24" s="123">
        <v>1</v>
      </c>
      <c r="F24" s="123"/>
      <c r="G24" s="124">
        <f t="shared" si="0"/>
        <v>0</v>
      </c>
      <c r="H24" s="109">
        <v>0</v>
      </c>
      <c r="I24" s="109">
        <f t="shared" si="1"/>
        <v>0</v>
      </c>
      <c r="J24" s="109">
        <v>13684</v>
      </c>
      <c r="K24" s="109">
        <f t="shared" si="2"/>
        <v>13684</v>
      </c>
      <c r="L24" s="109">
        <v>21</v>
      </c>
      <c r="M24" s="109">
        <f t="shared" si="3"/>
        <v>0</v>
      </c>
      <c r="N24" s="109">
        <v>0</v>
      </c>
      <c r="O24" s="109">
        <f t="shared" si="4"/>
        <v>0</v>
      </c>
      <c r="P24" s="109">
        <v>0</v>
      </c>
      <c r="Q24" s="109">
        <f t="shared" si="5"/>
        <v>0</v>
      </c>
      <c r="R24" s="109"/>
      <c r="S24" s="109" t="s">
        <v>79</v>
      </c>
      <c r="T24" s="109" t="s">
        <v>80</v>
      </c>
      <c r="U24" s="109">
        <v>10</v>
      </c>
      <c r="V24" s="109">
        <f t="shared" si="6"/>
        <v>10</v>
      </c>
      <c r="W24" s="109"/>
      <c r="X24" s="109" t="s">
        <v>81</v>
      </c>
      <c r="Y24" s="104"/>
      <c r="Z24" s="104"/>
      <c r="AA24" s="104"/>
      <c r="AB24" s="104"/>
      <c r="AC24" s="104"/>
      <c r="AD24" s="104"/>
      <c r="AE24" s="104"/>
      <c r="AF24" s="104"/>
      <c r="AG24" s="104" t="s">
        <v>82</v>
      </c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</row>
    <row r="25" spans="1:60" outlineLevel="1" x14ac:dyDescent="0.2">
      <c r="A25" s="117">
        <v>16</v>
      </c>
      <c r="B25" s="118" t="s">
        <v>116</v>
      </c>
      <c r="C25" s="127" t="s">
        <v>117</v>
      </c>
      <c r="D25" s="131" t="s">
        <v>101</v>
      </c>
      <c r="E25" s="119">
        <v>1</v>
      </c>
      <c r="F25" s="119"/>
      <c r="G25" s="120">
        <f t="shared" si="0"/>
        <v>0</v>
      </c>
      <c r="H25" s="109">
        <v>0</v>
      </c>
      <c r="I25" s="109">
        <f t="shared" si="1"/>
        <v>0</v>
      </c>
      <c r="J25" s="109">
        <v>16500</v>
      </c>
      <c r="K25" s="109">
        <f t="shared" si="2"/>
        <v>16500</v>
      </c>
      <c r="L25" s="109">
        <v>21</v>
      </c>
      <c r="M25" s="109">
        <f t="shared" si="3"/>
        <v>0</v>
      </c>
      <c r="N25" s="109">
        <v>0</v>
      </c>
      <c r="O25" s="109">
        <f t="shared" si="4"/>
        <v>0</v>
      </c>
      <c r="P25" s="109">
        <v>0</v>
      </c>
      <c r="Q25" s="109">
        <f t="shared" si="5"/>
        <v>0</v>
      </c>
      <c r="R25" s="109"/>
      <c r="S25" s="109" t="s">
        <v>79</v>
      </c>
      <c r="T25" s="109" t="s">
        <v>80</v>
      </c>
      <c r="U25" s="109">
        <v>0</v>
      </c>
      <c r="V25" s="109">
        <f t="shared" si="6"/>
        <v>0</v>
      </c>
      <c r="W25" s="109"/>
      <c r="X25" s="109" t="s">
        <v>81</v>
      </c>
      <c r="Y25" s="104"/>
      <c r="Z25" s="104"/>
      <c r="AA25" s="104"/>
      <c r="AB25" s="104"/>
      <c r="AC25" s="104"/>
      <c r="AD25" s="104"/>
      <c r="AE25" s="104"/>
      <c r="AF25" s="104"/>
      <c r="AG25" s="104" t="s">
        <v>82</v>
      </c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</row>
    <row r="26" spans="1:60" x14ac:dyDescent="0.2">
      <c r="A26" s="3"/>
      <c r="B26" s="4"/>
      <c r="C26" s="128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v>15</v>
      </c>
      <c r="AF26">
        <v>21</v>
      </c>
      <c r="AG26" t="s">
        <v>61</v>
      </c>
    </row>
    <row r="27" spans="1:60" x14ac:dyDescent="0.2">
      <c r="C27" s="129"/>
      <c r="D27" s="10"/>
      <c r="AG27" t="s">
        <v>118</v>
      </c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5">
    <mergeCell ref="A1:G1"/>
    <mergeCell ref="C2:G2"/>
    <mergeCell ref="C3:G3"/>
    <mergeCell ref="C4:G4"/>
    <mergeCell ref="C12:G12"/>
  </mergeCells>
  <pageMargins left="0.59055118110236204" right="0.196850393700787" top="0.78740157499999996" bottom="0.78740157499999996" header="0.3" footer="0.3"/>
  <pageSetup paperSize="9" orientation="portrait" r:id="rId1"/>
  <headerFooter>
    <oddHeader>&amp;L&amp;"Calibri"&amp;10&amp;KF6A800Internal&amp;1#</oddHead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43</vt:i4>
      </vt:variant>
    </vt:vector>
  </HeadingPairs>
  <TitlesOfParts>
    <vt:vector size="47" baseType="lpstr">
      <vt:lpstr>Pokyny pro vyplnění</vt:lpstr>
      <vt:lpstr>Stavba</vt:lpstr>
      <vt:lpstr>VzorPolozky</vt:lpstr>
      <vt:lpstr>01 01 Pol</vt:lpstr>
      <vt:lpstr>CenaCelkem</vt:lpstr>
      <vt:lpstr>CenaCelkemBezDPH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ZakladDPHZakl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Prochazka, Marek</dc:creator>
  <cp:lastModifiedBy>Veronika Pališková</cp:lastModifiedBy>
  <cp:lastPrinted>2019-03-19T12:27:02Z</cp:lastPrinted>
  <dcterms:created xsi:type="dcterms:W3CDTF">2009-04-08T07:15:50Z</dcterms:created>
  <dcterms:modified xsi:type="dcterms:W3CDTF">2022-10-27T08:39:27Z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6b2258f-3676-449a-9218-817a22e44788_Enabled">
    <vt:lpwstr>true</vt:lpwstr>
  </property>
  <property fmtid="{D5CDD505-2E9C-101B-9397-08002B2CF9AE}" pid="3" name="MSIP_Label_16b2258f-3676-449a-9218-817a22e44788_SetDate">
    <vt:lpwstr>2022-10-25T05:40:43Z</vt:lpwstr>
  </property>
  <property fmtid="{D5CDD505-2E9C-101B-9397-08002B2CF9AE}" pid="4" name="MSIP_Label_16b2258f-3676-449a-9218-817a22e44788_Method">
    <vt:lpwstr>Standard</vt:lpwstr>
  </property>
  <property fmtid="{D5CDD505-2E9C-101B-9397-08002B2CF9AE}" pid="5" name="MSIP_Label_16b2258f-3676-449a-9218-817a22e44788_Name">
    <vt:lpwstr>Internal - Labeled</vt:lpwstr>
  </property>
  <property fmtid="{D5CDD505-2E9C-101B-9397-08002B2CF9AE}" pid="6" name="MSIP_Label_16b2258f-3676-449a-9218-817a22e44788_SiteId">
    <vt:lpwstr>e8d897a8-f400-4625-858a-6f3ae627542b</vt:lpwstr>
  </property>
  <property fmtid="{D5CDD505-2E9C-101B-9397-08002B2CF9AE}" pid="7" name="MSIP_Label_16b2258f-3676-449a-9218-817a22e44788_ActionId">
    <vt:lpwstr>d40d823b-6fe4-408c-861f-407c9bb44525</vt:lpwstr>
  </property>
  <property fmtid="{D5CDD505-2E9C-101B-9397-08002B2CF9AE}" pid="8" name="MSIP_Label_16b2258f-3676-449a-9218-817a22e44788_ContentBits">
    <vt:lpwstr>1</vt:lpwstr>
  </property>
</Properties>
</file>